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igene Dateien\Geschaeftsbericht\2016\Download Dateien\"/>
    </mc:Choice>
  </mc:AlternateContent>
  <bookViews>
    <workbookView xWindow="0" yWindow="0" windowWidth="24000" windowHeight="8832"/>
  </bookViews>
  <sheets>
    <sheet name="Konzern-Bilanz" sheetId="41" r:id="rId1"/>
  </sheets>
  <externalReferences>
    <externalReference r:id="rId2"/>
    <externalReference r:id="rId3"/>
  </externalReferences>
  <definedNames>
    <definedName name="bj">[1]Daten!$C$3</definedName>
    <definedName name="bx">[2]Daten!$C$3</definedName>
    <definedName name="_xlnm.Print_Area" localSheetId="0">'Konzern-Bilanz'!$A$1:$AF$45</definedName>
    <definedName name="vjwort">[2]Daten!$C$5</definedName>
    <definedName name="wg">[1]Daten!$C$11</definedName>
    <definedName name="wk">[1]Daten!$C$10</definedName>
    <definedName name="xs">[2]Daten!$C$11</definedName>
  </definedNames>
  <calcPr calcId="152511"/>
</workbook>
</file>

<file path=xl/calcChain.xml><?xml version="1.0" encoding="utf-8"?>
<calcChain xmlns="http://schemas.openxmlformats.org/spreadsheetml/2006/main">
  <c r="Z45" i="41" l="1"/>
  <c r="AC20" i="41"/>
  <c r="AE17" i="41"/>
  <c r="AE13" i="41"/>
  <c r="AC13" i="41"/>
  <c r="Z13" i="41"/>
  <c r="AE12" i="41"/>
  <c r="AE42" i="41"/>
  <c r="AE41" i="41"/>
  <c r="AE40" i="41"/>
  <c r="AE38" i="41"/>
  <c r="AE36" i="41"/>
  <c r="AE29" i="41"/>
  <c r="AE28" i="41"/>
  <c r="AE26" i="41"/>
  <c r="AE25" i="41"/>
  <c r="AE19" i="41"/>
  <c r="AE16" i="41"/>
  <c r="AE15" i="41"/>
  <c r="AE11" i="41"/>
  <c r="N30" i="41"/>
  <c r="N27" i="41"/>
  <c r="N26" i="41"/>
  <c r="N25" i="41"/>
  <c r="N23" i="41"/>
  <c r="N22" i="41"/>
  <c r="N19" i="41"/>
  <c r="N14" i="41"/>
  <c r="N13" i="41"/>
  <c r="N12" i="41"/>
  <c r="N11" i="41"/>
  <c r="N10" i="41"/>
  <c r="Z43" i="41"/>
  <c r="AE43" i="41"/>
  <c r="AC43" i="41"/>
  <c r="Z30" i="41"/>
  <c r="Z20" i="41"/>
  <c r="AE20" i="41"/>
  <c r="I15" i="41"/>
  <c r="I32" i="41"/>
  <c r="L32" i="41"/>
  <c r="L15" i="41"/>
  <c r="L45" i="41"/>
  <c r="AC30" i="41"/>
  <c r="AC45" i="41"/>
  <c r="AE30" i="41"/>
  <c r="I45" i="41"/>
  <c r="N45" i="41"/>
  <c r="N15" i="41"/>
  <c r="AE45" i="41"/>
  <c r="N32" i="41"/>
</calcChain>
</file>

<file path=xl/sharedStrings.xml><?xml version="1.0" encoding="utf-8"?>
<sst xmlns="http://schemas.openxmlformats.org/spreadsheetml/2006/main" count="99" uniqueCount="70">
  <si>
    <t>Aktiva</t>
  </si>
  <si>
    <t>Passiva</t>
  </si>
  <si>
    <t>Anhang Nr.</t>
  </si>
  <si>
    <t>A.</t>
  </si>
  <si>
    <t>Eigenkapital</t>
  </si>
  <si>
    <t>I.</t>
  </si>
  <si>
    <t>II.</t>
  </si>
  <si>
    <t>III.</t>
  </si>
  <si>
    <t>B.</t>
  </si>
  <si>
    <t>C.</t>
  </si>
  <si>
    <t>2.</t>
  </si>
  <si>
    <t>3.</t>
  </si>
  <si>
    <t>4.</t>
  </si>
  <si>
    <t>1.</t>
  </si>
  <si>
    <t>Vorräte</t>
  </si>
  <si>
    <t>Langfristiges Vermögen</t>
  </si>
  <si>
    <t>Sachanlagen</t>
  </si>
  <si>
    <t>Kurzfristiges Vermögen</t>
  </si>
  <si>
    <t>Forderungen und sonstige Vermögenswerte</t>
  </si>
  <si>
    <t>Forderungen aus Lieferungen und</t>
  </si>
  <si>
    <t>Leistungen</t>
  </si>
  <si>
    <t>Sonstige Vermögenswerte</t>
  </si>
  <si>
    <t>Steuerforderungen</t>
  </si>
  <si>
    <t>Schecks, Kassenbestand und</t>
  </si>
  <si>
    <t>Guthaben bei Kreditinstituten</t>
  </si>
  <si>
    <t>Kapitalrücklage</t>
  </si>
  <si>
    <t>Gewinnrücklagen</t>
  </si>
  <si>
    <t>Langfristige Schulden</t>
  </si>
  <si>
    <t>Rückstellungen für Pensionen</t>
  </si>
  <si>
    <t>und ähnliche Verpflichtungen</t>
  </si>
  <si>
    <t>Kurzfristige Schulden</t>
  </si>
  <si>
    <t>Verbindlichkeiten aus Lieferungen</t>
  </si>
  <si>
    <t>und Leistungen</t>
  </si>
  <si>
    <t>Übrige kurzfristige Verbindlichkeiten</t>
  </si>
  <si>
    <t>V.</t>
  </si>
  <si>
    <t>IV.</t>
  </si>
  <si>
    <t>Gezeichnetes Kapital</t>
  </si>
  <si>
    <t>Kreditinstituten</t>
  </si>
  <si>
    <t xml:space="preserve">Verbindlichkeiten gegenüber </t>
  </si>
  <si>
    <t>Steuerschulden</t>
  </si>
  <si>
    <t>Immaterielle Vermögenswerte</t>
  </si>
  <si>
    <t>Kurzfristige Rückstellungen</t>
  </si>
  <si>
    <t>Andere langfristige Rückstellungen</t>
  </si>
  <si>
    <t xml:space="preserve">  zum 31. Dezember 2016</t>
  </si>
  <si>
    <t xml:space="preserve">Finanzielle Vermögenswerte </t>
  </si>
  <si>
    <t xml:space="preserve">Nach der Equity-Methode bilanzierte Finanzanlagen </t>
  </si>
  <si>
    <t xml:space="preserve">Aktive Latente Steuern </t>
  </si>
  <si>
    <t xml:space="preserve">Sonstige Rücklagen </t>
  </si>
  <si>
    <t>Forderungen gegen verbundene Unternehmen</t>
  </si>
  <si>
    <t>Nennbetrag</t>
  </si>
  <si>
    <t>Eigene Anteile</t>
  </si>
  <si>
    <t>Erwirtschaftetes Konzerneigenkapital (ohne</t>
  </si>
  <si>
    <t>Gewinnrücklagen)</t>
  </si>
  <si>
    <t>Passive latente Steuern</t>
  </si>
  <si>
    <t xml:space="preserve">  Konzernbilanz FRoSTA Aktiengesellschaft nach IFRS</t>
  </si>
  <si>
    <t>6, 8, 23</t>
  </si>
  <si>
    <t>7, 8, 24</t>
  </si>
  <si>
    <t>9, 25</t>
  </si>
  <si>
    <t>16, 46</t>
  </si>
  <si>
    <t>10, 26</t>
  </si>
  <si>
    <t>37, 38</t>
  </si>
  <si>
    <t>kEUR</t>
  </si>
  <si>
    <t>Veränderung</t>
  </si>
  <si>
    <t>Finanzielle Vermögenswerte</t>
  </si>
  <si>
    <t>Übrige Vermögenswerte</t>
  </si>
  <si>
    <t>Finanzielle Verbindlichkeiten</t>
  </si>
  <si>
    <t>Übrige Verbindlichkeiten</t>
  </si>
  <si>
    <t>%</t>
  </si>
  <si>
    <t>n.a</t>
  </si>
  <si>
    <t>Finanzielle Verbindlichkeiten gegenüber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</si>
</sst>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#\ ##0.00"/>
    <numFmt numFmtId="165" formatCode="#\ ##0"/>
    <numFmt numFmtId="166" formatCode="###\ ###\ ##0.00"/>
    <numFmt numFmtId="167" formatCode="_-* #,##0.00\ [$€-1]_-;\-* #,##0.00\ [$€-1]_-;_-* &quot;-&quot;??\ [$€-1]_-"/>
    <numFmt numFmtId="168" formatCode="##\ ###\ ##0.00"/>
    <numFmt numFmtId="169" formatCode="#,##0.0"/>
    <numFmt numFmtId="170" formatCode="d/m/yyyy;@"/>
    <numFmt numFmtId="171" formatCode="0.0%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6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Continuous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centerContinuous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Alignment="1">
      <alignment horizontal="centerContinuous"/>
    </xf>
    <xf numFmtId="166" fontId="0" fillId="0" borderId="1" xfId="0" applyNumberFormat="1" applyBorder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0" xfId="0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66" fontId="0" fillId="0" borderId="0" xfId="0" applyNumberFormat="1" applyAlignment="1">
      <alignment horizontal="centerContinuous" vertical="top"/>
    </xf>
    <xf numFmtId="164" fontId="0" fillId="0" borderId="0" xfId="0" applyNumberFormat="1" applyAlignment="1">
      <alignment horizontal="centerContinuous" vertical="top"/>
    </xf>
    <xf numFmtId="165" fontId="0" fillId="0" borderId="0" xfId="0" applyNumberFormat="1" applyAlignment="1">
      <alignment horizontal="centerContinuous" vertical="top"/>
    </xf>
    <xf numFmtId="3" fontId="0" fillId="0" borderId="0" xfId="0" applyNumberFormat="1" applyAlignment="1">
      <alignment horizontal="centerContinuous" vertical="top"/>
    </xf>
    <xf numFmtId="0" fontId="0" fillId="0" borderId="0" xfId="0" applyAlignment="1">
      <alignment vertical="top"/>
    </xf>
    <xf numFmtId="0" fontId="4" fillId="0" borderId="0" xfId="0" applyFont="1" applyBorder="1"/>
    <xf numFmtId="16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left"/>
    </xf>
    <xf numFmtId="0" fontId="0" fillId="0" borderId="0" xfId="0" applyAlignment="1"/>
    <xf numFmtId="4" fontId="5" fillId="0" borderId="0" xfId="0" applyNumberFormat="1" applyFont="1" applyAlignment="1">
      <alignment horizontal="right"/>
    </xf>
    <xf numFmtId="0" fontId="7" fillId="0" borderId="1" xfId="0" applyFont="1" applyBorder="1"/>
    <xf numFmtId="165" fontId="3" fillId="0" borderId="1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5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horizontal="centerContinuous"/>
    </xf>
    <xf numFmtId="0" fontId="2" fillId="0" borderId="0" xfId="0" applyFont="1"/>
    <xf numFmtId="170" fontId="5" fillId="0" borderId="0" xfId="0" applyNumberFormat="1" applyFont="1" applyAlignment="1">
      <alignment horizontal="center" wrapText="1"/>
    </xf>
    <xf numFmtId="3" fontId="0" fillId="0" borderId="4" xfId="0" applyNumberForma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65" fontId="0" fillId="0" borderId="0" xfId="0" applyNumberForma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Alignment="1">
      <alignment horizontal="centerContinuous"/>
    </xf>
    <xf numFmtId="14" fontId="0" fillId="0" borderId="0" xfId="0" applyNumberFormat="1" applyAlignment="1">
      <alignment horizontal="centerContinuous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5" xfId="0" applyFont="1" applyBorder="1"/>
    <xf numFmtId="3" fontId="5" fillId="0" borderId="0" xfId="0" applyNumberFormat="1" applyFont="1"/>
    <xf numFmtId="0" fontId="6" fillId="0" borderId="0" xfId="0" applyFont="1" applyBorder="1"/>
    <xf numFmtId="3" fontId="5" fillId="0" borderId="7" xfId="0" applyNumberFormat="1" applyFont="1" applyBorder="1" applyAlignment="1">
      <alignment horizontal="right"/>
    </xf>
    <xf numFmtId="3" fontId="2" fillId="0" borderId="0" xfId="0" applyNumberFormat="1" applyFont="1"/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Border="1" applyAlignment="1">
      <alignment horizontal="right"/>
    </xf>
    <xf numFmtId="171" fontId="5" fillId="0" borderId="0" xfId="2" applyNumberFormat="1" applyFont="1" applyAlignment="1">
      <alignment horizontal="right"/>
    </xf>
    <xf numFmtId="171" fontId="5" fillId="0" borderId="0" xfId="2" applyNumberFormat="1" applyFont="1" applyBorder="1" applyAlignment="1">
      <alignment horizontal="right"/>
    </xf>
    <xf numFmtId="171" fontId="0" fillId="0" borderId="0" xfId="2" applyNumberFormat="1" applyFont="1" applyBorder="1" applyAlignment="1">
      <alignment horizontal="right"/>
    </xf>
    <xf numFmtId="169" fontId="5" fillId="0" borderId="0" xfId="2" applyNumberFormat="1" applyFont="1" applyAlignment="1">
      <alignment horizontal="right"/>
    </xf>
    <xf numFmtId="169" fontId="5" fillId="0" borderId="0" xfId="2" applyNumberFormat="1" applyFont="1" applyBorder="1" applyAlignment="1">
      <alignment horizontal="right"/>
    </xf>
    <xf numFmtId="169" fontId="0" fillId="0" borderId="0" xfId="2" applyNumberFormat="1" applyFont="1" applyBorder="1"/>
    <xf numFmtId="169" fontId="5" fillId="0" borderId="0" xfId="2" applyNumberFormat="1" applyFont="1" applyBorder="1"/>
    <xf numFmtId="169" fontId="5" fillId="0" borderId="0" xfId="0" applyNumberFormat="1" applyFont="1" applyAlignment="1">
      <alignment horizontal="right"/>
    </xf>
    <xf numFmtId="169" fontId="6" fillId="0" borderId="8" xfId="2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Euro" xfId="1"/>
    <cellStyle name="Prozent" xfId="2" builtinId="5"/>
    <cellStyle name="Standard" xfId="0" builtinId="0"/>
    <cellStyle name="Standard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533400</xdr:colOff>
      <xdr:row>0</xdr:row>
      <xdr:rowOff>42333</xdr:rowOff>
    </xdr:from>
    <xdr:to>
      <xdr:col>32</xdr:col>
      <xdr:colOff>16933</xdr:colOff>
      <xdr:row>1</xdr:row>
      <xdr:rowOff>110962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333" y="42333"/>
          <a:ext cx="2184400" cy="415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Eigene%20Dateien\Eigene%20Dateien\Tchibo\Tchibo%20Holding%20AG\39032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BDO\Arbeitspapiere\1%20Mandate\2005\Zertus\2004%20Konzern%20ZRT\3%20Konzernabschluss%202004\K03%20Summenabschluss%20mit%20Konsolidierungsbuchungen\12465B\12465Ba\12465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 1 (Bilanz)"/>
      <sheetName val="Anl. 2 (GuV )"/>
      <sheetName val="Anl.3 (Entw. d. Anlageverm.)"/>
      <sheetName val="Anl. 6, Bl.1 (Ant.verb.Untern.)"/>
      <sheetName val="Anl. 6, Bl. 2 (Dividenden)"/>
      <sheetName val="Anl. 6, Bl. 2 (Vorabdividenden)"/>
      <sheetName val="Anl. 6, Bl. 3 (Dividenden 2)"/>
      <sheetName val="Anl. 7 (Entw. and. Rückst.)"/>
    </sheetNames>
    <sheetDataSet>
      <sheetData sheetId="0" refreshError="1">
        <row r="3">
          <cell r="C3">
            <v>2001</v>
          </cell>
        </row>
        <row r="10">
          <cell r="C10" t="str">
            <v>EUR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III  Bl.1 GROSS"/>
      <sheetName val="Anl.III Bl. 2"/>
      <sheetName val="Anl.V Bl.3"/>
      <sheetName val="Tabelle (5)"/>
      <sheetName val="Tabelle (4)"/>
      <sheetName val="Tabelle (3)"/>
      <sheetName val="Tabelle (2)"/>
      <sheetName val="Tabelle"/>
    </sheetNames>
    <sheetDataSet>
      <sheetData sheetId="0" refreshError="1">
        <row r="3">
          <cell r="C3">
            <v>2004</v>
          </cell>
        </row>
        <row r="5">
          <cell r="C5" t="str">
            <v>Vorjahr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7"/>
  <sheetViews>
    <sheetView showGridLines="0" tabSelected="1" zoomScale="90" zoomScaleNormal="90" workbookViewId="0">
      <selection activeCell="D58" sqref="D58"/>
    </sheetView>
  </sheetViews>
  <sheetFormatPr baseColWidth="10" defaultRowHeight="13.2" x14ac:dyDescent="0.25"/>
  <cols>
    <col min="1" max="1" width="3" customWidth="1"/>
    <col min="2" max="2" width="2.44140625" customWidth="1"/>
    <col min="3" max="3" width="3.33203125" customWidth="1"/>
    <col min="4" max="4" width="34.6640625" customWidth="1"/>
    <col min="5" max="5" width="10.6640625" customWidth="1"/>
    <col min="6" max="6" width="3.33203125" customWidth="1"/>
    <col min="7" max="7" width="10.33203125" style="17" customWidth="1"/>
    <col min="8" max="8" width="1" style="17" customWidth="1"/>
    <col min="9" max="9" width="10.33203125" style="14" customWidth="1"/>
    <col min="10" max="10" width="2.109375" style="5" customWidth="1"/>
    <col min="11" max="11" width="1.44140625" style="3" customWidth="1"/>
    <col min="12" max="12" width="10.33203125" style="14" bestFit="1" customWidth="1"/>
    <col min="13" max="13" width="2.109375" style="3" customWidth="1"/>
    <col min="14" max="14" width="11.6640625" style="14" customWidth="1"/>
    <col min="15" max="16" width="2.109375" style="5" customWidth="1"/>
    <col min="17" max="17" width="1.88671875" customWidth="1"/>
    <col min="18" max="18" width="3.5546875" customWidth="1"/>
    <col min="19" max="19" width="2.5546875" customWidth="1"/>
    <col min="20" max="20" width="3.33203125" customWidth="1"/>
    <col min="21" max="21" width="36" customWidth="1"/>
    <col min="22" max="22" width="10.6640625" customWidth="1"/>
    <col min="23" max="23" width="3.109375" customWidth="1"/>
    <col min="24" max="24" width="10.33203125" style="17" customWidth="1"/>
    <col min="25" max="25" width="1" style="17" customWidth="1"/>
    <col min="26" max="26" width="10.33203125" style="14" customWidth="1"/>
    <col min="27" max="27" width="1.5546875" customWidth="1"/>
    <col min="28" max="28" width="1.44140625" style="3" customWidth="1"/>
    <col min="29" max="29" width="10.33203125" style="14" bestFit="1" customWidth="1"/>
    <col min="30" max="30" width="2.109375" style="3" customWidth="1"/>
    <col min="31" max="31" width="11.6640625" style="14" customWidth="1"/>
    <col min="32" max="32" width="1.6640625" customWidth="1"/>
  </cols>
  <sheetData>
    <row r="1" spans="1:34" ht="27.75" customHeight="1" x14ac:dyDescent="0.4">
      <c r="A1" s="96" t="s">
        <v>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4" ht="21.7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4" s="37" customFormat="1" ht="7.5" customHeight="1" x14ac:dyDescent="0.25">
      <c r="A3" s="31"/>
      <c r="B3" s="31"/>
      <c r="C3" s="31"/>
      <c r="D3" s="32"/>
      <c r="E3" s="32"/>
      <c r="F3" s="32"/>
      <c r="G3" s="33"/>
      <c r="H3" s="33"/>
      <c r="I3" s="35"/>
      <c r="J3" s="36"/>
      <c r="K3" s="34"/>
      <c r="L3" s="35"/>
      <c r="M3" s="34"/>
      <c r="N3" s="35"/>
      <c r="O3" s="36"/>
      <c r="P3" s="36"/>
      <c r="Q3" s="32"/>
      <c r="R3" s="31"/>
      <c r="S3" s="31"/>
      <c r="T3" s="31"/>
      <c r="U3" s="32"/>
      <c r="V3" s="32"/>
      <c r="W3" s="32"/>
      <c r="X3" s="33"/>
      <c r="Y3" s="33"/>
      <c r="Z3" s="35"/>
      <c r="AA3" s="32"/>
      <c r="AB3" s="34"/>
      <c r="AC3" s="35"/>
      <c r="AD3" s="34"/>
      <c r="AE3" s="35"/>
      <c r="AF3" s="32"/>
    </row>
    <row r="4" spans="1:34" ht="17.100000000000001" customHeight="1" x14ac:dyDescent="0.25">
      <c r="A4" s="53" t="s">
        <v>43</v>
      </c>
      <c r="B4" s="2"/>
      <c r="C4" s="2"/>
      <c r="D4" s="1"/>
      <c r="E4" s="1"/>
      <c r="F4" s="1"/>
      <c r="G4" s="19"/>
      <c r="H4" s="19"/>
      <c r="I4" s="12"/>
      <c r="J4" s="6"/>
      <c r="K4" s="4"/>
      <c r="L4" s="12"/>
      <c r="M4" s="4"/>
      <c r="N4" s="12"/>
      <c r="O4" s="6"/>
      <c r="P4" s="6"/>
      <c r="Q4" s="1"/>
      <c r="R4" s="2"/>
      <c r="S4" s="2"/>
      <c r="T4" s="2"/>
      <c r="U4" s="1"/>
      <c r="V4" s="1"/>
      <c r="W4" s="1"/>
      <c r="X4" s="19"/>
      <c r="Y4" s="19"/>
      <c r="Z4" s="12"/>
      <c r="AA4" s="1"/>
      <c r="AB4" s="4"/>
      <c r="AC4" s="12"/>
      <c r="AD4" s="4"/>
      <c r="AE4" s="12"/>
      <c r="AF4" s="1"/>
    </row>
    <row r="5" spans="1:34" ht="15" customHeight="1" thickBot="1" x14ac:dyDescent="0.3">
      <c r="A5" s="44" t="s">
        <v>0</v>
      </c>
      <c r="B5" s="8"/>
      <c r="C5" s="8"/>
      <c r="D5" s="7"/>
      <c r="E5" s="7"/>
      <c r="F5" s="7"/>
      <c r="G5" s="20"/>
      <c r="H5" s="20"/>
      <c r="I5" s="13"/>
      <c r="J5" s="10"/>
      <c r="K5" s="9"/>
      <c r="L5" s="13"/>
      <c r="M5" s="9"/>
      <c r="N5" s="13"/>
      <c r="O5" s="10"/>
      <c r="P5" s="10"/>
      <c r="Q5" s="7"/>
      <c r="R5" s="7"/>
      <c r="S5" s="8"/>
      <c r="T5" s="8"/>
      <c r="U5" s="7"/>
      <c r="V5" s="7"/>
      <c r="W5" s="7"/>
      <c r="X5" s="20"/>
      <c r="Y5" s="20"/>
      <c r="Z5" s="45"/>
      <c r="AA5" s="20"/>
      <c r="AB5" s="9"/>
      <c r="AC5" s="45" t="s">
        <v>1</v>
      </c>
      <c r="AD5" s="9"/>
      <c r="AE5" s="13"/>
      <c r="AF5" s="20"/>
    </row>
    <row r="6" spans="1:34" ht="21" customHeight="1" x14ac:dyDescent="0.25">
      <c r="E6" s="73" t="s">
        <v>2</v>
      </c>
      <c r="F6" s="1"/>
      <c r="G6" s="71">
        <v>42735</v>
      </c>
      <c r="H6" s="72"/>
      <c r="I6" s="71"/>
      <c r="J6" s="56"/>
      <c r="L6" s="55">
        <v>42369</v>
      </c>
      <c r="N6" s="55" t="s">
        <v>62</v>
      </c>
      <c r="O6" s="56"/>
      <c r="P6" s="11"/>
      <c r="V6" s="73" t="s">
        <v>2</v>
      </c>
      <c r="W6" s="1"/>
      <c r="X6" s="71">
        <v>42735</v>
      </c>
      <c r="Y6" s="72"/>
      <c r="Z6" s="71"/>
      <c r="AA6" s="60"/>
      <c r="AC6" s="55">
        <v>42369</v>
      </c>
      <c r="AE6" s="55" t="s">
        <v>62</v>
      </c>
      <c r="AF6" s="60"/>
    </row>
    <row r="7" spans="1:34" ht="17.25" customHeight="1" x14ac:dyDescent="0.25">
      <c r="E7" s="24"/>
      <c r="F7" s="1"/>
      <c r="G7" s="39" t="s">
        <v>61</v>
      </c>
      <c r="I7" s="39" t="s">
        <v>61</v>
      </c>
      <c r="J7" s="16"/>
      <c r="L7" s="39" t="s">
        <v>61</v>
      </c>
      <c r="N7" s="39" t="s">
        <v>67</v>
      </c>
      <c r="O7" s="16"/>
      <c r="P7" s="11"/>
      <c r="V7" s="75"/>
      <c r="X7" s="39" t="s">
        <v>61</v>
      </c>
      <c r="Z7" s="39" t="s">
        <v>61</v>
      </c>
      <c r="AA7" s="22"/>
      <c r="AC7" s="39" t="s">
        <v>61</v>
      </c>
      <c r="AE7" s="39" t="s">
        <v>67</v>
      </c>
      <c r="AF7" s="22"/>
    </row>
    <row r="8" spans="1:34" ht="15.9" customHeight="1" x14ac:dyDescent="0.25">
      <c r="A8" s="23" t="s">
        <v>3</v>
      </c>
      <c r="B8" s="23" t="s">
        <v>15</v>
      </c>
      <c r="E8" s="25"/>
      <c r="F8" s="42"/>
      <c r="G8" s="27"/>
      <c r="H8" s="21"/>
      <c r="I8" s="30"/>
      <c r="J8" s="16"/>
      <c r="K8" s="15"/>
      <c r="L8" s="30"/>
      <c r="M8" s="15"/>
      <c r="N8" s="30"/>
      <c r="O8" s="16"/>
      <c r="P8" s="11"/>
      <c r="R8" s="23" t="s">
        <v>3</v>
      </c>
      <c r="S8" s="23" t="s">
        <v>4</v>
      </c>
      <c r="V8" s="74">
        <v>29</v>
      </c>
      <c r="W8" s="24"/>
      <c r="X8" s="27"/>
      <c r="Y8" s="21"/>
      <c r="Z8" s="30"/>
      <c r="AA8" s="22"/>
      <c r="AB8" s="15"/>
      <c r="AC8" s="30"/>
      <c r="AD8" s="15"/>
      <c r="AE8" s="30"/>
      <c r="AF8" s="22"/>
    </row>
    <row r="9" spans="1:34" ht="15.9" customHeight="1" x14ac:dyDescent="0.25">
      <c r="A9" s="76"/>
      <c r="B9" s="26"/>
      <c r="C9" s="26"/>
      <c r="D9" s="26"/>
      <c r="E9" s="26"/>
      <c r="F9" s="26"/>
      <c r="G9" s="26"/>
      <c r="H9" s="26"/>
      <c r="I9" s="26"/>
      <c r="J9" s="58"/>
      <c r="K9" s="26"/>
      <c r="L9" s="80"/>
      <c r="M9" s="26"/>
      <c r="N9" s="80"/>
      <c r="O9" s="58"/>
      <c r="P9" s="49"/>
      <c r="Q9" s="26"/>
      <c r="R9" s="76"/>
      <c r="S9" s="76"/>
      <c r="T9" s="26"/>
      <c r="U9" s="26"/>
      <c r="V9" s="74"/>
      <c r="W9" s="24"/>
      <c r="X9" s="27"/>
      <c r="Y9" s="27"/>
      <c r="Z9" s="30"/>
      <c r="AA9" s="52"/>
      <c r="AB9" s="77"/>
      <c r="AC9" s="30"/>
      <c r="AD9" s="26"/>
      <c r="AE9" s="80"/>
      <c r="AF9" s="22"/>
    </row>
    <row r="10" spans="1:34" ht="15.9" customHeight="1" x14ac:dyDescent="0.25">
      <c r="A10" s="40" t="s">
        <v>5</v>
      </c>
      <c r="B10" s="26" t="s">
        <v>40</v>
      </c>
      <c r="C10" s="26"/>
      <c r="D10" s="26"/>
      <c r="E10" s="74" t="s">
        <v>55</v>
      </c>
      <c r="F10" s="26"/>
      <c r="G10" s="66">
        <v>1298.0716299999999</v>
      </c>
      <c r="H10" s="29"/>
      <c r="I10" s="66"/>
      <c r="J10" s="57"/>
      <c r="K10" s="48"/>
      <c r="L10" s="66">
        <v>1149</v>
      </c>
      <c r="M10" s="48"/>
      <c r="N10" s="93">
        <f>(G10-L10)/L10%</f>
        <v>12.974032201914701</v>
      </c>
      <c r="O10" s="57"/>
      <c r="P10" s="41"/>
      <c r="Q10" s="26"/>
      <c r="R10" s="40" t="s">
        <v>5</v>
      </c>
      <c r="S10" s="26" t="s">
        <v>36</v>
      </c>
      <c r="T10" s="26"/>
      <c r="U10" s="26"/>
      <c r="V10" s="74">
        <v>30</v>
      </c>
      <c r="W10" s="26"/>
      <c r="X10" s="29"/>
      <c r="Y10" s="61"/>
      <c r="Z10" s="29"/>
      <c r="AA10" s="52"/>
      <c r="AB10" s="48"/>
      <c r="AC10" s="66"/>
      <c r="AD10" s="48"/>
      <c r="AE10" s="66"/>
      <c r="AF10" s="52"/>
    </row>
    <row r="11" spans="1:34" ht="15.9" customHeight="1" x14ac:dyDescent="0.25">
      <c r="A11" s="40" t="s">
        <v>6</v>
      </c>
      <c r="B11" s="26" t="s">
        <v>16</v>
      </c>
      <c r="C11" s="26"/>
      <c r="D11" s="26"/>
      <c r="E11" s="74" t="s">
        <v>56</v>
      </c>
      <c r="F11" s="26"/>
      <c r="G11" s="66">
        <v>86350</v>
      </c>
      <c r="H11" s="29"/>
      <c r="I11" s="66"/>
      <c r="J11" s="58"/>
      <c r="K11" s="48"/>
      <c r="L11" s="66">
        <v>73357</v>
      </c>
      <c r="M11" s="48"/>
      <c r="N11" s="89">
        <f>(G11-L11)/L11%</f>
        <v>17.71201112368281</v>
      </c>
      <c r="O11" s="58"/>
      <c r="P11" s="49"/>
      <c r="Q11" s="26"/>
      <c r="R11" s="26"/>
      <c r="S11" s="26" t="s">
        <v>49</v>
      </c>
      <c r="T11" s="26"/>
      <c r="U11" s="26"/>
      <c r="V11" s="74"/>
      <c r="W11" s="26"/>
      <c r="X11" s="66">
        <v>17440</v>
      </c>
      <c r="Y11" s="28"/>
      <c r="Z11" s="29"/>
      <c r="AA11" s="26"/>
      <c r="AB11" s="48"/>
      <c r="AC11" s="66">
        <v>17440</v>
      </c>
      <c r="AD11" s="48"/>
      <c r="AE11" s="93">
        <f>(X11-AC11)/AC11%</f>
        <v>0</v>
      </c>
    </row>
    <row r="12" spans="1:34" ht="15.9" customHeight="1" x14ac:dyDescent="0.25">
      <c r="A12" s="40" t="s">
        <v>7</v>
      </c>
      <c r="B12" s="26" t="s">
        <v>44</v>
      </c>
      <c r="C12" s="26"/>
      <c r="D12" s="26"/>
      <c r="E12" s="74" t="s">
        <v>57</v>
      </c>
      <c r="F12" s="26"/>
      <c r="G12" s="66">
        <v>125</v>
      </c>
      <c r="H12" s="29"/>
      <c r="I12" s="66"/>
      <c r="J12" s="58"/>
      <c r="K12" s="48"/>
      <c r="L12" s="66">
        <v>120</v>
      </c>
      <c r="M12" s="48"/>
      <c r="N12" s="89">
        <f>(G12-L12)/L12%</f>
        <v>4.166666666666667</v>
      </c>
      <c r="O12" s="58"/>
      <c r="P12" s="49"/>
      <c r="Q12" s="26"/>
      <c r="R12" s="26"/>
      <c r="S12" s="26" t="s">
        <v>50</v>
      </c>
      <c r="T12" s="26"/>
      <c r="U12" s="26"/>
      <c r="V12" s="74"/>
      <c r="W12" s="26"/>
      <c r="X12" s="67">
        <v>-27</v>
      </c>
      <c r="Y12" s="28"/>
      <c r="Z12" s="66"/>
      <c r="AA12" s="26"/>
      <c r="AB12" s="48"/>
      <c r="AC12" s="66">
        <v>-16</v>
      </c>
      <c r="AD12" s="48"/>
      <c r="AE12" s="89">
        <f>-(X12-AC12)/AC12%</f>
        <v>-68.75</v>
      </c>
    </row>
    <row r="13" spans="1:34" ht="15.9" customHeight="1" x14ac:dyDescent="0.25">
      <c r="A13" s="40" t="s">
        <v>35</v>
      </c>
      <c r="B13" s="26" t="s">
        <v>45</v>
      </c>
      <c r="C13" s="26"/>
      <c r="D13" s="26"/>
      <c r="E13" s="74" t="s">
        <v>57</v>
      </c>
      <c r="F13" s="26"/>
      <c r="G13" s="58">
        <v>0</v>
      </c>
      <c r="H13" s="29"/>
      <c r="I13" s="58"/>
      <c r="J13" s="57"/>
      <c r="K13" s="28"/>
      <c r="L13" s="58">
        <v>307</v>
      </c>
      <c r="M13" s="28"/>
      <c r="N13" s="89">
        <f>(G13-L13)/L13%</f>
        <v>-100</v>
      </c>
      <c r="O13" s="62"/>
      <c r="P13" s="63"/>
      <c r="Q13" s="26"/>
      <c r="Z13" s="29">
        <f>X12+X11</f>
        <v>17413</v>
      </c>
      <c r="AA13" s="26"/>
      <c r="AB13" s="48"/>
      <c r="AC13" s="95">
        <f>AC12+AC11</f>
        <v>17424</v>
      </c>
      <c r="AE13" s="93">
        <f>(Z13-AC13)/AC13%</f>
        <v>-6.3131313131313122E-2</v>
      </c>
    </row>
    <row r="14" spans="1:34" ht="15.9" customHeight="1" x14ac:dyDescent="0.25">
      <c r="A14" s="26" t="s">
        <v>34</v>
      </c>
      <c r="B14" s="26" t="s">
        <v>46</v>
      </c>
      <c r="C14" s="26"/>
      <c r="D14" s="26"/>
      <c r="E14" s="74" t="s">
        <v>58</v>
      </c>
      <c r="F14" s="26"/>
      <c r="G14" s="67">
        <v>1948</v>
      </c>
      <c r="H14" s="29"/>
      <c r="I14" s="58"/>
      <c r="J14" s="57"/>
      <c r="K14" s="48"/>
      <c r="L14" s="67">
        <v>1553</v>
      </c>
      <c r="M14" s="48"/>
      <c r="N14" s="90">
        <f>(G14-L14)/L14%</f>
        <v>25.434642627173215</v>
      </c>
      <c r="O14" s="66"/>
      <c r="P14" s="41"/>
      <c r="Q14" s="26"/>
      <c r="AH14" s="64"/>
    </row>
    <row r="15" spans="1:34" ht="15.9" customHeight="1" x14ac:dyDescent="0.25">
      <c r="A15" s="76"/>
      <c r="B15" s="76"/>
      <c r="C15" s="26"/>
      <c r="D15" s="26"/>
      <c r="E15" s="74"/>
      <c r="F15" s="26"/>
      <c r="G15" s="66"/>
      <c r="H15" s="29"/>
      <c r="I15" s="66">
        <f>G14+G10+G11+G12+G13</f>
        <v>89721.071630000006</v>
      </c>
      <c r="J15" s="57"/>
      <c r="K15" s="48"/>
      <c r="L15" s="58">
        <f>SUM(L10:L14)</f>
        <v>76486</v>
      </c>
      <c r="M15" s="48"/>
      <c r="N15" s="90">
        <f>(I15-L15)/L15%</f>
        <v>17.303913958109987</v>
      </c>
      <c r="O15" s="66"/>
      <c r="P15" s="41"/>
      <c r="Q15" s="26"/>
      <c r="R15" s="40" t="s">
        <v>6</v>
      </c>
      <c r="S15" s="26" t="s">
        <v>25</v>
      </c>
      <c r="T15" s="26"/>
      <c r="U15" s="26"/>
      <c r="V15" s="74">
        <v>31</v>
      </c>
      <c r="W15" s="26"/>
      <c r="X15" s="66"/>
      <c r="Y15" s="61"/>
      <c r="Z15" s="66">
        <v>12815</v>
      </c>
      <c r="AA15" s="52"/>
      <c r="AB15" s="48"/>
      <c r="AC15" s="66">
        <v>12815</v>
      </c>
      <c r="AD15" s="28"/>
      <c r="AE15" s="89">
        <f>(Z15-AC15)/AC15%</f>
        <v>0</v>
      </c>
      <c r="AF15" s="52"/>
      <c r="AH15" s="64"/>
    </row>
    <row r="16" spans="1:34" ht="15.9" customHeight="1" x14ac:dyDescent="0.25">
      <c r="A16" s="40"/>
      <c r="B16" s="26"/>
      <c r="C16" s="26"/>
      <c r="D16" s="26"/>
      <c r="E16" s="74"/>
      <c r="F16" s="26"/>
      <c r="G16" s="66"/>
      <c r="H16" s="29"/>
      <c r="I16" s="58"/>
      <c r="J16" s="58"/>
      <c r="K16" s="48"/>
      <c r="L16" s="66"/>
      <c r="M16" s="48"/>
      <c r="N16" s="90"/>
      <c r="O16" s="58"/>
      <c r="P16" s="49"/>
      <c r="Q16" s="26"/>
      <c r="R16" s="40" t="s">
        <v>7</v>
      </c>
      <c r="S16" s="26" t="s">
        <v>26</v>
      </c>
      <c r="T16" s="26"/>
      <c r="U16" s="26"/>
      <c r="V16" s="74">
        <v>32</v>
      </c>
      <c r="W16" s="26"/>
      <c r="X16" s="66"/>
      <c r="Y16" s="61"/>
      <c r="Z16" s="66">
        <v>83676</v>
      </c>
      <c r="AA16" s="52"/>
      <c r="AB16" s="48"/>
      <c r="AC16" s="66">
        <v>79914</v>
      </c>
      <c r="AD16" s="48"/>
      <c r="AE16" s="89">
        <f>(Z16-AC16)/AC16%</f>
        <v>4.7075606276747504</v>
      </c>
      <c r="AF16" s="52"/>
      <c r="AG16" s="65"/>
    </row>
    <row r="17" spans="1:34" ht="15.9" customHeight="1" x14ac:dyDescent="0.25">
      <c r="A17" s="23" t="s">
        <v>8</v>
      </c>
      <c r="B17" s="23" t="s">
        <v>17</v>
      </c>
      <c r="C17" s="26"/>
      <c r="D17" s="26"/>
      <c r="E17" s="74"/>
      <c r="G17" s="66"/>
      <c r="H17" s="29"/>
      <c r="I17" s="83"/>
      <c r="J17" s="16"/>
      <c r="L17" s="65"/>
      <c r="N17" s="91"/>
      <c r="O17" s="16"/>
      <c r="P17" s="11"/>
      <c r="Q17" s="26"/>
      <c r="R17" s="40" t="s">
        <v>35</v>
      </c>
      <c r="S17" s="26" t="s">
        <v>47</v>
      </c>
      <c r="T17" s="26"/>
      <c r="U17" s="26"/>
      <c r="V17" s="74">
        <v>33</v>
      </c>
      <c r="W17" s="26"/>
      <c r="X17" s="66"/>
      <c r="Y17" s="61"/>
      <c r="Z17" s="66">
        <v>-1896</v>
      </c>
      <c r="AA17" s="52"/>
      <c r="AB17" s="48"/>
      <c r="AC17" s="66">
        <v>-958</v>
      </c>
      <c r="AD17" s="48"/>
      <c r="AE17" s="89">
        <f>-(Z17-AC17)/AC17%</f>
        <v>-97.912317327766175</v>
      </c>
      <c r="AF17" s="22"/>
    </row>
    <row r="18" spans="1:34" ht="15.9" customHeight="1" x14ac:dyDescent="0.25">
      <c r="A18" s="40"/>
      <c r="B18" s="26"/>
      <c r="C18" s="26"/>
      <c r="D18" s="26"/>
      <c r="E18" s="74"/>
      <c r="F18" s="26"/>
      <c r="G18" s="66"/>
      <c r="H18" s="29"/>
      <c r="I18" s="80"/>
      <c r="J18" s="58"/>
      <c r="K18" s="48"/>
      <c r="L18" s="80"/>
      <c r="M18" s="48"/>
      <c r="N18" s="92"/>
      <c r="O18" s="57"/>
      <c r="P18" s="49"/>
      <c r="Q18" s="26"/>
      <c r="R18" s="40" t="s">
        <v>34</v>
      </c>
      <c r="S18" s="26" t="s">
        <v>51</v>
      </c>
      <c r="T18" s="26"/>
      <c r="U18" s="26"/>
      <c r="V18" s="74"/>
      <c r="W18" s="26"/>
      <c r="X18" s="66"/>
      <c r="Y18" s="61"/>
      <c r="Z18" s="66"/>
      <c r="AA18" s="52"/>
      <c r="AB18" s="48"/>
      <c r="AC18" s="66"/>
      <c r="AD18" s="48"/>
      <c r="AE18" s="86"/>
      <c r="AF18" s="62"/>
    </row>
    <row r="19" spans="1:34" ht="15.9" customHeight="1" x14ac:dyDescent="0.25">
      <c r="A19" s="40" t="s">
        <v>5</v>
      </c>
      <c r="B19" s="26" t="s">
        <v>14</v>
      </c>
      <c r="C19" s="26"/>
      <c r="D19" s="26"/>
      <c r="E19" s="74" t="s">
        <v>59</v>
      </c>
      <c r="F19" s="26"/>
      <c r="G19" s="66">
        <v>77612</v>
      </c>
      <c r="H19" s="29"/>
      <c r="I19" s="66"/>
      <c r="J19" s="57"/>
      <c r="K19" s="48"/>
      <c r="L19" s="66">
        <v>69384</v>
      </c>
      <c r="M19" s="48"/>
      <c r="N19" s="89">
        <f>(G19-L19)/L19%</f>
        <v>11.85864176178946</v>
      </c>
      <c r="O19" s="57"/>
      <c r="P19" s="41"/>
      <c r="R19" s="40"/>
      <c r="S19" s="26" t="s">
        <v>52</v>
      </c>
      <c r="T19" s="26"/>
      <c r="U19" s="26"/>
      <c r="V19" s="74">
        <v>32</v>
      </c>
      <c r="W19" s="26"/>
      <c r="X19" s="66"/>
      <c r="Y19" s="61"/>
      <c r="Z19" s="67">
        <v>33724</v>
      </c>
      <c r="AA19" s="52"/>
      <c r="AB19" s="85"/>
      <c r="AC19" s="67">
        <v>25505</v>
      </c>
      <c r="AD19" s="48"/>
      <c r="AE19" s="89">
        <f>(Z19-AC19)/AC19%</f>
        <v>32.225053910997843</v>
      </c>
      <c r="AF19" s="22"/>
    </row>
    <row r="20" spans="1:34" ht="15.9" customHeight="1" x14ac:dyDescent="0.25">
      <c r="A20" s="40" t="s">
        <v>6</v>
      </c>
      <c r="B20" s="26" t="s">
        <v>18</v>
      </c>
      <c r="C20" s="26"/>
      <c r="D20" s="26"/>
      <c r="E20" s="74">
        <v>11</v>
      </c>
      <c r="F20" s="26"/>
      <c r="G20" s="66"/>
      <c r="H20" s="29"/>
      <c r="I20" s="66"/>
      <c r="J20" s="58"/>
      <c r="K20" s="48"/>
      <c r="L20" s="66"/>
      <c r="M20" s="48"/>
      <c r="N20" s="90"/>
      <c r="O20" s="58"/>
      <c r="P20" s="49"/>
      <c r="R20" s="40"/>
      <c r="S20" s="26"/>
      <c r="T20" s="26"/>
      <c r="U20" s="26"/>
      <c r="V20" s="74"/>
      <c r="W20" s="26"/>
      <c r="X20" s="66"/>
      <c r="Y20" s="61"/>
      <c r="Z20" s="66">
        <f>SUM(Z12:Z19)</f>
        <v>145732</v>
      </c>
      <c r="AA20" s="57"/>
      <c r="AB20" s="48"/>
      <c r="AC20" s="66">
        <f>SUM(AC13:AC19)</f>
        <v>134700</v>
      </c>
      <c r="AD20" s="57"/>
      <c r="AE20" s="89">
        <f>(Z20-AC20)/AC20%</f>
        <v>8.1900519673348189</v>
      </c>
      <c r="AF20" s="22"/>
    </row>
    <row r="21" spans="1:34" ht="15.9" customHeight="1" x14ac:dyDescent="0.25">
      <c r="A21" s="40"/>
      <c r="B21" s="26" t="s">
        <v>13</v>
      </c>
      <c r="C21" s="26" t="s">
        <v>19</v>
      </c>
      <c r="D21" s="26"/>
      <c r="E21" s="74"/>
      <c r="F21" s="26"/>
      <c r="G21" s="66"/>
      <c r="H21" s="29"/>
      <c r="I21" s="66"/>
      <c r="J21" s="58"/>
      <c r="K21" s="48"/>
      <c r="L21" s="66"/>
      <c r="M21" s="48"/>
      <c r="N21" s="90"/>
      <c r="O21" s="58"/>
      <c r="P21" s="49"/>
      <c r="Q21" s="26"/>
      <c r="V21" s="75"/>
      <c r="X21" s="66"/>
      <c r="Y21" s="61"/>
      <c r="Z21" s="66"/>
      <c r="AA21" s="52"/>
      <c r="AB21" s="48"/>
      <c r="AC21" s="66"/>
      <c r="AD21" s="48"/>
      <c r="AE21" s="87"/>
      <c r="AF21" s="22"/>
    </row>
    <row r="22" spans="1:34" ht="15.9" customHeight="1" x14ac:dyDescent="0.25">
      <c r="A22" s="40"/>
      <c r="B22" s="26"/>
      <c r="C22" s="26" t="s">
        <v>20</v>
      </c>
      <c r="D22" s="26"/>
      <c r="E22" s="74">
        <v>27</v>
      </c>
      <c r="F22" s="26"/>
      <c r="G22" s="66">
        <v>82584</v>
      </c>
      <c r="H22" s="29"/>
      <c r="I22" s="66"/>
      <c r="J22" s="58"/>
      <c r="K22" s="48"/>
      <c r="L22" s="66">
        <v>79221</v>
      </c>
      <c r="M22" s="48"/>
      <c r="N22" s="89">
        <f>(G22-L22)/L22%</f>
        <v>4.2450865300867191</v>
      </c>
      <c r="O22" s="58"/>
      <c r="P22" s="49"/>
      <c r="Q22" s="26"/>
      <c r="R22" s="23" t="s">
        <v>8</v>
      </c>
      <c r="S22" s="23" t="s">
        <v>27</v>
      </c>
      <c r="V22" s="74"/>
      <c r="X22" s="66"/>
      <c r="Y22" s="61"/>
      <c r="Z22" s="66"/>
      <c r="AA22" s="52"/>
      <c r="AB22" s="48"/>
      <c r="AC22" s="66"/>
      <c r="AD22" s="48"/>
      <c r="AE22" s="87"/>
      <c r="AF22" s="22"/>
      <c r="AH22" s="64"/>
    </row>
    <row r="23" spans="1:34" ht="15.9" customHeight="1" x14ac:dyDescent="0.25">
      <c r="A23" s="26"/>
      <c r="B23" s="26" t="s">
        <v>10</v>
      </c>
      <c r="C23" s="26" t="s">
        <v>48</v>
      </c>
      <c r="D23" s="26"/>
      <c r="E23" s="74"/>
      <c r="F23" s="26"/>
      <c r="G23" s="66">
        <v>0</v>
      </c>
      <c r="H23" s="28"/>
      <c r="I23" s="66"/>
      <c r="J23" s="66"/>
      <c r="K23" s="48"/>
      <c r="L23" s="66">
        <v>3</v>
      </c>
      <c r="M23" s="48"/>
      <c r="N23" s="89">
        <f>(G23-L23)/L23%</f>
        <v>-100</v>
      </c>
      <c r="O23" s="66"/>
      <c r="P23" s="49"/>
      <c r="Q23" s="26"/>
      <c r="R23" s="40"/>
      <c r="S23" s="26"/>
      <c r="T23" s="26"/>
      <c r="U23" s="26"/>
      <c r="V23" s="74"/>
      <c r="W23" s="26"/>
      <c r="X23" s="66"/>
      <c r="Y23" s="61"/>
      <c r="Z23" s="66"/>
      <c r="AA23" s="52"/>
      <c r="AB23" s="48"/>
      <c r="AC23" s="66"/>
      <c r="AD23" s="48"/>
      <c r="AE23" s="87"/>
      <c r="AF23" s="22"/>
      <c r="AH23" s="64"/>
    </row>
    <row r="24" spans="1:34" ht="15.9" customHeight="1" x14ac:dyDescent="0.25">
      <c r="A24" s="40"/>
      <c r="B24" s="26" t="s">
        <v>11</v>
      </c>
      <c r="C24" s="26" t="s">
        <v>21</v>
      </c>
      <c r="D24" s="26"/>
      <c r="E24" s="74"/>
      <c r="F24" s="26"/>
      <c r="G24" s="66"/>
      <c r="H24" s="29"/>
      <c r="I24" s="66"/>
      <c r="J24" s="58"/>
      <c r="K24" s="48"/>
      <c r="L24" s="66"/>
      <c r="M24" s="48"/>
      <c r="N24" s="90"/>
      <c r="O24" s="58"/>
      <c r="P24" s="49"/>
      <c r="Q24" s="26"/>
      <c r="R24" s="40" t="s">
        <v>5</v>
      </c>
      <c r="S24" s="26" t="s">
        <v>28</v>
      </c>
      <c r="T24" s="26"/>
      <c r="U24" s="26"/>
      <c r="V24" s="74"/>
      <c r="W24" s="26"/>
      <c r="X24" s="66"/>
      <c r="Y24" s="61"/>
      <c r="Z24" s="66"/>
      <c r="AA24" s="52"/>
      <c r="AB24" s="48"/>
      <c r="AC24" s="66"/>
      <c r="AD24" s="48"/>
      <c r="AE24" s="87"/>
      <c r="AF24" s="22"/>
    </row>
    <row r="25" spans="1:34" ht="15.9" customHeight="1" x14ac:dyDescent="0.25">
      <c r="A25" s="26"/>
      <c r="B25" s="26"/>
      <c r="C25" s="26" t="s">
        <v>63</v>
      </c>
      <c r="D25" s="26"/>
      <c r="E25" s="74">
        <v>28</v>
      </c>
      <c r="F25" s="26"/>
      <c r="G25" s="66">
        <v>6335</v>
      </c>
      <c r="H25" s="28"/>
      <c r="I25" s="66"/>
      <c r="J25" s="66"/>
      <c r="K25" s="48"/>
      <c r="L25" s="66">
        <v>4412</v>
      </c>
      <c r="M25" s="48"/>
      <c r="N25" s="89">
        <f>(G25-L25)/L25%</f>
        <v>43.585675430643704</v>
      </c>
      <c r="O25" s="58"/>
      <c r="P25" s="41"/>
      <c r="Q25" s="26"/>
      <c r="R25" s="40"/>
      <c r="S25" s="26" t="s">
        <v>29</v>
      </c>
      <c r="T25" s="26"/>
      <c r="U25" s="26"/>
      <c r="V25" s="74">
        <v>35</v>
      </c>
      <c r="W25" s="26"/>
      <c r="X25" s="66">
        <v>960</v>
      </c>
      <c r="Y25" s="61"/>
      <c r="Z25" s="66"/>
      <c r="AA25" s="52"/>
      <c r="AB25" s="48"/>
      <c r="AC25" s="66">
        <v>892</v>
      </c>
      <c r="AD25" s="48"/>
      <c r="AE25" s="93">
        <f>(X25-AC25)/AC25%</f>
        <v>7.623318385650224</v>
      </c>
      <c r="AF25" s="62"/>
    </row>
    <row r="26" spans="1:34" ht="15.9" customHeight="1" x14ac:dyDescent="0.25">
      <c r="A26" s="26"/>
      <c r="B26" s="26"/>
      <c r="C26" s="26" t="s">
        <v>64</v>
      </c>
      <c r="D26" s="26"/>
      <c r="E26" s="74">
        <v>28</v>
      </c>
      <c r="F26" s="26"/>
      <c r="G26" s="66">
        <v>245</v>
      </c>
      <c r="H26" s="28"/>
      <c r="I26" s="66"/>
      <c r="J26" s="66"/>
      <c r="K26" s="48"/>
      <c r="L26" s="66">
        <v>290</v>
      </c>
      <c r="M26" s="48"/>
      <c r="N26" s="89">
        <f>(G26-L26)/L26%</f>
        <v>-15.517241379310345</v>
      </c>
      <c r="O26" s="57"/>
      <c r="P26" s="49"/>
      <c r="Q26" s="26"/>
      <c r="R26" s="40" t="s">
        <v>6</v>
      </c>
      <c r="S26" s="26" t="s">
        <v>42</v>
      </c>
      <c r="T26" s="26"/>
      <c r="U26" s="26"/>
      <c r="V26" s="74">
        <v>36</v>
      </c>
      <c r="W26" s="26"/>
      <c r="X26" s="66">
        <v>2377</v>
      </c>
      <c r="Y26" s="61"/>
      <c r="Z26" s="66"/>
      <c r="AA26" s="52"/>
      <c r="AB26" s="48"/>
      <c r="AC26" s="66">
        <v>2302</v>
      </c>
      <c r="AD26" s="48"/>
      <c r="AE26" s="93">
        <f>(X26-AC26)/AC26%</f>
        <v>3.258036490008688</v>
      </c>
      <c r="AF26" s="22"/>
    </row>
    <row r="27" spans="1:34" ht="15.9" customHeight="1" x14ac:dyDescent="0.25">
      <c r="A27" s="40"/>
      <c r="B27" s="26" t="s">
        <v>12</v>
      </c>
      <c r="C27" s="26" t="s">
        <v>22</v>
      </c>
      <c r="D27" s="26"/>
      <c r="E27" s="74"/>
      <c r="F27" s="26"/>
      <c r="G27" s="58">
        <v>165</v>
      </c>
      <c r="H27" s="29"/>
      <c r="I27" s="58"/>
      <c r="J27" s="58"/>
      <c r="K27" s="48"/>
      <c r="L27" s="58">
        <v>441</v>
      </c>
      <c r="M27" s="48"/>
      <c r="N27" s="89">
        <f>(G27-L27)/L27%</f>
        <v>-62.585034013605437</v>
      </c>
      <c r="O27" s="58"/>
      <c r="P27" s="41"/>
      <c r="Q27" s="26"/>
      <c r="R27" s="40" t="s">
        <v>7</v>
      </c>
      <c r="S27" s="26" t="s">
        <v>38</v>
      </c>
      <c r="T27" s="26"/>
      <c r="U27" s="26"/>
      <c r="V27" s="74"/>
      <c r="W27" s="26"/>
      <c r="X27" s="66"/>
      <c r="Y27" s="61"/>
      <c r="Z27" s="66"/>
      <c r="AA27" s="52"/>
      <c r="AB27" s="48"/>
      <c r="AC27" s="66"/>
      <c r="AD27" s="48"/>
      <c r="AE27" s="87"/>
      <c r="AF27" s="22"/>
      <c r="AH27" s="64"/>
    </row>
    <row r="28" spans="1:34" ht="15.9" customHeight="1" x14ac:dyDescent="0.25">
      <c r="A28" s="40"/>
      <c r="B28" s="26"/>
      <c r="C28" s="26"/>
      <c r="D28" s="26"/>
      <c r="E28" s="74"/>
      <c r="F28" s="26"/>
      <c r="G28" s="66"/>
      <c r="H28" s="29"/>
      <c r="I28" s="66"/>
      <c r="J28" s="57"/>
      <c r="K28" s="48"/>
      <c r="L28" s="66"/>
      <c r="M28" s="48"/>
      <c r="N28" s="90"/>
      <c r="O28" s="57"/>
      <c r="P28" s="41"/>
      <c r="Q28" s="26"/>
      <c r="R28" s="40"/>
      <c r="S28" s="26" t="s">
        <v>37</v>
      </c>
      <c r="T28" s="26"/>
      <c r="U28" s="26"/>
      <c r="V28" s="74">
        <v>37</v>
      </c>
      <c r="W28" s="26"/>
      <c r="X28" s="84">
        <v>17715</v>
      </c>
      <c r="Y28" s="61"/>
      <c r="Z28" s="66"/>
      <c r="AA28" s="52"/>
      <c r="AB28" s="48"/>
      <c r="AC28" s="66">
        <v>12368</v>
      </c>
      <c r="AD28" s="48"/>
      <c r="AE28" s="93">
        <f>(X28-AC28)/AC28%</f>
        <v>43.232535575679172</v>
      </c>
      <c r="AF28" s="22"/>
    </row>
    <row r="29" spans="1:34" ht="15.9" customHeight="1" x14ac:dyDescent="0.25">
      <c r="A29" s="40" t="s">
        <v>7</v>
      </c>
      <c r="B29" s="26" t="s">
        <v>23</v>
      </c>
      <c r="C29" s="26"/>
      <c r="D29" s="26"/>
      <c r="E29" s="74"/>
      <c r="F29" s="26"/>
      <c r="G29" s="66"/>
      <c r="H29" s="29"/>
      <c r="I29" s="66"/>
      <c r="J29" s="58"/>
      <c r="K29" s="48"/>
      <c r="L29" s="66"/>
      <c r="M29" s="48"/>
      <c r="N29" s="90"/>
      <c r="O29" s="57"/>
      <c r="P29" s="41"/>
      <c r="Q29" s="26"/>
      <c r="R29" s="40" t="s">
        <v>35</v>
      </c>
      <c r="S29" s="26" t="s">
        <v>53</v>
      </c>
      <c r="T29" s="26"/>
      <c r="U29" s="26"/>
      <c r="V29" s="74">
        <v>46</v>
      </c>
      <c r="W29" s="26"/>
      <c r="X29" s="67">
        <v>2649</v>
      </c>
      <c r="Y29" s="61"/>
      <c r="Z29" s="58"/>
      <c r="AA29" s="52"/>
      <c r="AB29" s="48"/>
      <c r="AC29" s="67">
        <v>2906</v>
      </c>
      <c r="AD29" s="48"/>
      <c r="AE29" s="93">
        <f>(X29-AC29)/AC29%</f>
        <v>-8.8437715072264282</v>
      </c>
      <c r="AF29" s="22"/>
    </row>
    <row r="30" spans="1:34" ht="15.9" customHeight="1" x14ac:dyDescent="0.25">
      <c r="A30" s="26"/>
      <c r="B30" s="52" t="s">
        <v>24</v>
      </c>
      <c r="C30" s="52"/>
      <c r="D30" s="26"/>
      <c r="E30" s="74">
        <v>48</v>
      </c>
      <c r="F30" s="26"/>
      <c r="G30" s="66">
        <v>14903</v>
      </c>
      <c r="H30" s="29"/>
      <c r="I30" s="58"/>
      <c r="J30" s="57"/>
      <c r="K30" s="48"/>
      <c r="L30" s="67">
        <v>14439</v>
      </c>
      <c r="M30" s="48"/>
      <c r="N30" s="89">
        <f>(G30-L30)/L30%</f>
        <v>3.2135189417549697</v>
      </c>
      <c r="O30" s="58"/>
      <c r="P30" s="49"/>
      <c r="R30" s="40"/>
      <c r="S30" s="26"/>
      <c r="T30" s="26"/>
      <c r="U30" s="26"/>
      <c r="V30" s="74"/>
      <c r="W30" s="26"/>
      <c r="X30" s="66"/>
      <c r="Y30" s="61"/>
      <c r="Z30" s="66">
        <f>SUM(X25:X29)</f>
        <v>23701</v>
      </c>
      <c r="AA30" s="57"/>
      <c r="AB30" s="48"/>
      <c r="AC30" s="66">
        <f>SUM(AC25:AC29)</f>
        <v>18468</v>
      </c>
      <c r="AD30" s="48"/>
      <c r="AE30" s="89">
        <f>(Z30-AC30)/AC30%</f>
        <v>28.335499241931988</v>
      </c>
      <c r="AF30" s="57"/>
      <c r="AG30" s="65"/>
      <c r="AH30" s="65"/>
    </row>
    <row r="31" spans="1:34" x14ac:dyDescent="0.25">
      <c r="A31" s="26"/>
      <c r="B31" s="81"/>
      <c r="C31" s="52"/>
      <c r="D31" s="26"/>
      <c r="E31" s="74"/>
      <c r="F31" s="26"/>
      <c r="G31" s="82"/>
      <c r="H31" s="29"/>
      <c r="I31" s="58"/>
      <c r="J31" s="57"/>
      <c r="K31" s="48"/>
      <c r="L31" s="66"/>
      <c r="M31" s="48"/>
      <c r="N31" s="90"/>
      <c r="O31" s="58"/>
      <c r="P31" s="49"/>
      <c r="Q31" s="26"/>
      <c r="R31" s="40"/>
      <c r="S31" s="26"/>
      <c r="T31" s="26"/>
      <c r="U31" s="26"/>
      <c r="V31" s="74"/>
      <c r="W31" s="26"/>
      <c r="X31" s="66"/>
      <c r="Y31" s="61"/>
      <c r="Z31" s="66"/>
      <c r="AA31" s="52"/>
      <c r="AB31" s="48"/>
      <c r="AC31" s="66"/>
      <c r="AD31" s="48"/>
      <c r="AE31" s="87"/>
      <c r="AF31" s="22"/>
    </row>
    <row r="32" spans="1:34" ht="15.9" customHeight="1" x14ac:dyDescent="0.25">
      <c r="A32" s="26"/>
      <c r="B32" s="26"/>
      <c r="C32" s="26"/>
      <c r="D32" s="26"/>
      <c r="E32" s="74"/>
      <c r="F32" s="26"/>
      <c r="G32" s="66"/>
      <c r="H32" s="29"/>
      <c r="I32" s="66">
        <f>G19+G22+G25+G26+G27+G30</f>
        <v>181844</v>
      </c>
      <c r="J32" s="58"/>
      <c r="K32" s="48"/>
      <c r="L32" s="66">
        <f>SUM(L19:L30)</f>
        <v>168190</v>
      </c>
      <c r="M32" s="48"/>
      <c r="N32" s="89">
        <f>(I32-L32)/L32%</f>
        <v>8.1181996551519102</v>
      </c>
      <c r="O32" s="66"/>
      <c r="P32" s="49"/>
      <c r="Q32" s="26"/>
      <c r="R32" s="23" t="s">
        <v>9</v>
      </c>
      <c r="S32" s="23" t="s">
        <v>30</v>
      </c>
      <c r="V32" s="74"/>
      <c r="X32" s="66"/>
      <c r="Y32" s="61"/>
      <c r="Z32" s="66"/>
      <c r="AA32" s="52"/>
      <c r="AB32" s="48"/>
      <c r="AC32" s="66"/>
      <c r="AD32" s="48"/>
      <c r="AE32" s="87"/>
      <c r="AF32" s="22"/>
    </row>
    <row r="33" spans="1:33" ht="15.9" customHeight="1" x14ac:dyDescent="0.25">
      <c r="A33" s="26"/>
      <c r="B33" s="26"/>
      <c r="C33" s="26"/>
      <c r="D33" s="26"/>
      <c r="E33" s="74"/>
      <c r="F33" s="26"/>
      <c r="G33" s="66"/>
      <c r="H33" s="29"/>
      <c r="I33" s="66"/>
      <c r="J33" s="58"/>
      <c r="K33" s="48"/>
      <c r="L33" s="66"/>
      <c r="M33" s="48"/>
      <c r="N33" s="66"/>
      <c r="O33" s="57"/>
      <c r="P33" s="41"/>
      <c r="Q33" s="26"/>
      <c r="R33" s="40"/>
      <c r="S33" s="26"/>
      <c r="T33" s="26"/>
      <c r="U33" s="26"/>
      <c r="V33" s="74"/>
      <c r="W33" s="26"/>
      <c r="X33" s="66"/>
      <c r="Y33" s="61"/>
      <c r="Z33" s="66"/>
      <c r="AA33" s="52"/>
      <c r="AB33" s="48"/>
      <c r="AC33" s="66"/>
      <c r="AD33" s="48"/>
      <c r="AE33" s="87"/>
      <c r="AF33" s="22"/>
    </row>
    <row r="34" spans="1:33" ht="15.9" customHeight="1" x14ac:dyDescent="0.25">
      <c r="E34" s="75"/>
      <c r="G34" s="66"/>
      <c r="H34" s="29"/>
      <c r="I34" s="5"/>
      <c r="J34" s="16"/>
      <c r="L34" s="5"/>
      <c r="N34" s="5"/>
      <c r="O34" s="16"/>
      <c r="P34" s="11"/>
      <c r="Q34" s="26"/>
      <c r="R34" s="40" t="s">
        <v>5</v>
      </c>
      <c r="S34" s="26" t="s">
        <v>41</v>
      </c>
      <c r="T34" s="26"/>
      <c r="U34" s="26"/>
      <c r="V34" s="74">
        <v>35</v>
      </c>
      <c r="W34" s="26"/>
      <c r="X34" s="66">
        <v>1688</v>
      </c>
      <c r="Y34" s="61"/>
      <c r="Z34" s="66"/>
      <c r="AA34" s="52"/>
      <c r="AB34" s="48"/>
      <c r="AC34" s="66">
        <v>0</v>
      </c>
      <c r="AD34" s="48"/>
      <c r="AE34" s="93" t="s">
        <v>68</v>
      </c>
      <c r="AF34" s="22"/>
    </row>
    <row r="35" spans="1:33" ht="15.9" customHeight="1" x14ac:dyDescent="0.25">
      <c r="E35" s="75"/>
      <c r="G35" s="66"/>
      <c r="H35" s="29"/>
      <c r="I35" s="5"/>
      <c r="J35" s="59"/>
      <c r="L35" s="5"/>
      <c r="N35" s="5"/>
      <c r="O35" s="59"/>
      <c r="P35" s="51"/>
      <c r="Q35" s="26"/>
      <c r="R35" s="40" t="s">
        <v>6</v>
      </c>
      <c r="S35" s="26" t="s">
        <v>69</v>
      </c>
      <c r="T35" s="26"/>
      <c r="U35" s="26"/>
      <c r="V35" s="74"/>
      <c r="W35" s="26"/>
      <c r="X35" s="66"/>
      <c r="Y35" s="61"/>
      <c r="Z35" s="66"/>
      <c r="AA35" s="52"/>
      <c r="AB35" s="48"/>
      <c r="AC35" s="66"/>
      <c r="AD35" s="48"/>
      <c r="AE35" s="87"/>
      <c r="AF35" s="22"/>
    </row>
    <row r="36" spans="1:33" ht="15.9" customHeight="1" x14ac:dyDescent="0.25">
      <c r="E36" s="75"/>
      <c r="G36" s="66"/>
      <c r="H36" s="29"/>
      <c r="I36" s="5"/>
      <c r="J36" s="59"/>
      <c r="L36" s="5"/>
      <c r="N36" s="5"/>
      <c r="O36" s="59"/>
      <c r="P36" s="51"/>
      <c r="Q36" s="26"/>
      <c r="R36" s="26"/>
      <c r="S36" s="26" t="s">
        <v>37</v>
      </c>
      <c r="T36" s="26"/>
      <c r="U36" s="26"/>
      <c r="V36" s="74">
        <v>37</v>
      </c>
      <c r="W36" s="26"/>
      <c r="X36" s="66">
        <v>9904</v>
      </c>
      <c r="Y36" s="61"/>
      <c r="Z36" s="66"/>
      <c r="AA36" s="52"/>
      <c r="AB36" s="48"/>
      <c r="AC36" s="66">
        <v>20871</v>
      </c>
      <c r="AD36" s="48"/>
      <c r="AE36" s="93">
        <f t="shared" ref="AE36:AE42" si="0">(X36-AC36)/AC36%</f>
        <v>-52.546595754875185</v>
      </c>
      <c r="AF36" s="22"/>
    </row>
    <row r="37" spans="1:33" ht="15.9" customHeight="1" x14ac:dyDescent="0.25">
      <c r="E37" s="75"/>
      <c r="G37" s="66"/>
      <c r="H37" s="29"/>
      <c r="I37" s="5"/>
      <c r="J37" s="16"/>
      <c r="L37" s="5"/>
      <c r="N37" s="5"/>
      <c r="O37" s="16"/>
      <c r="P37" s="11"/>
      <c r="Q37" s="26"/>
      <c r="R37" s="40" t="s">
        <v>7</v>
      </c>
      <c r="S37" s="26" t="s">
        <v>31</v>
      </c>
      <c r="T37" s="26"/>
      <c r="U37" s="26"/>
      <c r="V37" s="74"/>
      <c r="W37" s="26"/>
      <c r="X37" s="66"/>
      <c r="Y37" s="61"/>
      <c r="Z37" s="66"/>
      <c r="AA37" s="52"/>
      <c r="AB37" s="48"/>
      <c r="AC37" s="66"/>
      <c r="AD37" s="48"/>
      <c r="AE37" s="87"/>
      <c r="AF37" s="22"/>
    </row>
    <row r="38" spans="1:33" ht="15.9" customHeight="1" x14ac:dyDescent="0.25">
      <c r="E38" s="75"/>
      <c r="G38" s="66"/>
      <c r="H38" s="29"/>
      <c r="I38" s="5"/>
      <c r="J38" s="16"/>
      <c r="L38" s="5"/>
      <c r="N38" s="5"/>
      <c r="O38" s="16"/>
      <c r="P38" s="11"/>
      <c r="Q38" s="26"/>
      <c r="R38" s="40"/>
      <c r="S38" s="26" t="s">
        <v>32</v>
      </c>
      <c r="T38" s="26"/>
      <c r="U38" s="26"/>
      <c r="V38" s="74">
        <v>37</v>
      </c>
      <c r="W38" s="26"/>
      <c r="X38" s="66">
        <v>62148</v>
      </c>
      <c r="Y38" s="61"/>
      <c r="Z38" s="66"/>
      <c r="AA38" s="52"/>
      <c r="AB38" s="48"/>
      <c r="AC38" s="66">
        <v>46380</v>
      </c>
      <c r="AD38" s="48"/>
      <c r="AE38" s="93">
        <f t="shared" si="0"/>
        <v>33.997412677878394</v>
      </c>
      <c r="AF38" s="22"/>
    </row>
    <row r="39" spans="1:33" ht="15.9" customHeight="1" x14ac:dyDescent="0.25">
      <c r="A39" s="22"/>
      <c r="B39" s="22"/>
      <c r="C39" s="22"/>
      <c r="E39" s="75"/>
      <c r="G39" s="66"/>
      <c r="H39" s="29"/>
      <c r="I39" s="5"/>
      <c r="J39" s="16"/>
      <c r="L39" s="5"/>
      <c r="N39" s="5"/>
      <c r="O39" s="16"/>
      <c r="P39" s="16"/>
      <c r="Q39" s="78"/>
      <c r="R39" s="40" t="s">
        <v>35</v>
      </c>
      <c r="S39" s="26" t="s">
        <v>33</v>
      </c>
      <c r="T39" s="26"/>
      <c r="U39" s="26"/>
      <c r="V39" s="74" t="s">
        <v>60</v>
      </c>
      <c r="W39" s="26"/>
      <c r="X39" s="66"/>
      <c r="Y39" s="61"/>
      <c r="Z39" s="66"/>
      <c r="AA39" s="52"/>
      <c r="AB39" s="48"/>
      <c r="AC39" s="66"/>
      <c r="AD39" s="48"/>
      <c r="AE39" s="87"/>
      <c r="AF39" s="22"/>
    </row>
    <row r="40" spans="1:33" ht="15.9" customHeight="1" x14ac:dyDescent="0.25">
      <c r="A40" s="22"/>
      <c r="B40" s="22"/>
      <c r="C40" s="22"/>
      <c r="E40" s="75"/>
      <c r="G40" s="66"/>
      <c r="H40" s="29"/>
      <c r="I40" s="5"/>
      <c r="J40" s="16"/>
      <c r="L40" s="5"/>
      <c r="N40" s="5"/>
      <c r="O40" s="16"/>
      <c r="P40" s="16"/>
      <c r="Q40" s="78"/>
      <c r="R40" s="26"/>
      <c r="S40" s="26" t="s">
        <v>65</v>
      </c>
      <c r="T40" s="26"/>
      <c r="U40" s="26"/>
      <c r="V40" s="74">
        <v>38</v>
      </c>
      <c r="W40" s="26"/>
      <c r="X40" s="66">
        <v>8610</v>
      </c>
      <c r="Y40" s="28"/>
      <c r="Z40" s="66"/>
      <c r="AA40" s="26"/>
      <c r="AB40" s="48"/>
      <c r="AC40" s="66">
        <v>6248</v>
      </c>
      <c r="AD40" s="48"/>
      <c r="AE40" s="93">
        <f t="shared" si="0"/>
        <v>37.804097311139564</v>
      </c>
    </row>
    <row r="41" spans="1:33" ht="15.9" customHeight="1" x14ac:dyDescent="0.25">
      <c r="A41" s="69"/>
      <c r="B41" s="69"/>
      <c r="C41" s="38"/>
      <c r="D41" s="26"/>
      <c r="E41" s="75"/>
      <c r="G41" s="66"/>
      <c r="H41" s="29"/>
      <c r="I41" s="5"/>
      <c r="L41" s="5"/>
      <c r="N41" s="5"/>
      <c r="O41" s="16"/>
      <c r="P41" s="16"/>
      <c r="Q41" s="78"/>
      <c r="R41" s="26"/>
      <c r="S41" s="26" t="s">
        <v>66</v>
      </c>
      <c r="T41" s="26"/>
      <c r="U41" s="26"/>
      <c r="V41" s="74">
        <v>38</v>
      </c>
      <c r="W41" s="26"/>
      <c r="X41" s="66">
        <v>17077</v>
      </c>
      <c r="Y41" s="28"/>
      <c r="Z41" s="66"/>
      <c r="AA41" s="26"/>
      <c r="AB41" s="48"/>
      <c r="AC41" s="66">
        <v>15776</v>
      </c>
      <c r="AD41" s="48"/>
      <c r="AE41" s="93">
        <f t="shared" si="0"/>
        <v>8.2467038539553759</v>
      </c>
    </row>
    <row r="42" spans="1:33" ht="15.9" customHeight="1" x14ac:dyDescent="0.25">
      <c r="A42" s="69"/>
      <c r="B42" s="69"/>
      <c r="C42" s="38"/>
      <c r="D42" s="26"/>
      <c r="E42" s="75"/>
      <c r="G42" s="66"/>
      <c r="H42" s="29"/>
      <c r="I42" s="5"/>
      <c r="L42" s="5"/>
      <c r="N42" s="5"/>
      <c r="O42" s="16"/>
      <c r="P42" s="16"/>
      <c r="Q42" s="78"/>
      <c r="R42" s="40" t="s">
        <v>34</v>
      </c>
      <c r="S42" s="26" t="s">
        <v>39</v>
      </c>
      <c r="T42" s="26"/>
      <c r="U42" s="26"/>
      <c r="V42" s="74"/>
      <c r="W42" s="26"/>
      <c r="X42" s="67">
        <v>2705</v>
      </c>
      <c r="Y42" s="61"/>
      <c r="Z42" s="58"/>
      <c r="AA42" s="52"/>
      <c r="AB42" s="48"/>
      <c r="AC42" s="67">
        <v>2233</v>
      </c>
      <c r="AD42" s="48"/>
      <c r="AE42" s="93">
        <f t="shared" si="0"/>
        <v>21.137483206448724</v>
      </c>
      <c r="AF42" s="22"/>
    </row>
    <row r="43" spans="1:33" ht="15.9" customHeight="1" x14ac:dyDescent="0.25">
      <c r="A43" s="69"/>
      <c r="B43" s="69"/>
      <c r="C43" s="38"/>
      <c r="D43" s="26"/>
      <c r="E43" s="75"/>
      <c r="G43" s="66"/>
      <c r="H43" s="29"/>
      <c r="I43" s="5"/>
      <c r="L43" s="5"/>
      <c r="N43" s="5"/>
      <c r="O43" s="16"/>
      <c r="P43" s="16"/>
      <c r="Q43" s="78"/>
      <c r="R43" s="26"/>
      <c r="S43" s="26"/>
      <c r="T43" s="26"/>
      <c r="U43" s="26"/>
      <c r="V43" s="74"/>
      <c r="W43" s="26"/>
      <c r="X43" s="61"/>
      <c r="Y43" s="61"/>
      <c r="Z43" s="66">
        <f>SUM(X34:X42)</f>
        <v>102132</v>
      </c>
      <c r="AA43" s="57"/>
      <c r="AB43" s="48"/>
      <c r="AC43" s="66">
        <f>SUM(AC34:AC42)</f>
        <v>91508</v>
      </c>
      <c r="AD43" s="48"/>
      <c r="AE43" s="89">
        <f>(Z43-AC43)/AC43%</f>
        <v>11.609913887310398</v>
      </c>
      <c r="AF43" s="57"/>
    </row>
    <row r="44" spans="1:33" ht="15.9" customHeight="1" x14ac:dyDescent="0.25">
      <c r="A44" s="22"/>
      <c r="B44" s="22"/>
      <c r="C44" s="22"/>
      <c r="E44" s="75"/>
      <c r="G44" s="5"/>
      <c r="I44" s="5"/>
      <c r="L44" s="5"/>
      <c r="N44" s="16"/>
      <c r="Q44" s="78"/>
      <c r="R44" s="52"/>
      <c r="S44" s="52"/>
      <c r="T44" s="26"/>
      <c r="U44" s="26"/>
      <c r="V44" s="74"/>
      <c r="W44" s="26"/>
      <c r="X44" s="28"/>
      <c r="Y44" s="28"/>
      <c r="Z44" s="66"/>
      <c r="AA44" s="26"/>
      <c r="AB44" s="48"/>
      <c r="AC44" s="66"/>
      <c r="AD44" s="48"/>
      <c r="AE44" s="88"/>
    </row>
    <row r="45" spans="1:33" ht="15.9" customHeight="1" thickBot="1" x14ac:dyDescent="0.3">
      <c r="E45" s="75"/>
      <c r="G45" s="5"/>
      <c r="I45" s="68">
        <f>I32+I15</f>
        <v>271565.07163000002</v>
      </c>
      <c r="J45" s="16"/>
      <c r="K45" s="50"/>
      <c r="L45" s="68">
        <f>SUM(L15+L32)</f>
        <v>244676</v>
      </c>
      <c r="M45" s="50"/>
      <c r="N45" s="94">
        <f>(I45-L45)/L45%</f>
        <v>10.989664548218876</v>
      </c>
      <c r="Q45" s="78"/>
      <c r="R45" s="70"/>
      <c r="S45" s="52"/>
      <c r="T45" s="26"/>
      <c r="U45" s="26"/>
      <c r="V45" s="74"/>
      <c r="W45" s="26"/>
      <c r="X45" s="43"/>
      <c r="Y45" s="28"/>
      <c r="Z45" s="68">
        <f>+Z20+Z30+Z43</f>
        <v>271565</v>
      </c>
      <c r="AA45" s="79"/>
      <c r="AB45" s="48"/>
      <c r="AC45" s="68">
        <f>AC11+AC12+AC15+AC16+AC17+AC19+AC30+AC43</f>
        <v>244676</v>
      </c>
      <c r="AD45" s="48"/>
      <c r="AE45" s="94">
        <f>(Z45-AC45)/AC45%</f>
        <v>10.989635272768885</v>
      </c>
      <c r="AF45" s="22"/>
      <c r="AG45" s="65"/>
    </row>
    <row r="46" spans="1:33" ht="5.0999999999999996" customHeight="1" thickTop="1" x14ac:dyDescent="0.25">
      <c r="R46" s="22"/>
      <c r="S46" s="22"/>
    </row>
    <row r="47" spans="1:33" ht="15.9" customHeight="1" x14ac:dyDescent="0.25">
      <c r="C47" s="62"/>
      <c r="D47" s="54"/>
      <c r="R47" s="40"/>
      <c r="S47" s="26"/>
      <c r="V47" s="26"/>
      <c r="X47" s="43"/>
      <c r="Z47" s="29"/>
      <c r="AC47" s="29"/>
    </row>
    <row r="48" spans="1:33" ht="15.9" customHeight="1" x14ac:dyDescent="0.25">
      <c r="R48" s="40"/>
      <c r="S48" s="26"/>
      <c r="V48" s="26"/>
      <c r="X48" s="43"/>
      <c r="Z48" s="29"/>
      <c r="AC48" s="29"/>
    </row>
    <row r="49" spans="17:29" ht="15.9" customHeight="1" x14ac:dyDescent="0.25">
      <c r="R49" s="40"/>
      <c r="S49" s="26"/>
      <c r="V49" s="26"/>
      <c r="X49" s="43"/>
      <c r="Z49" s="29"/>
      <c r="AC49" s="29"/>
    </row>
    <row r="50" spans="17:29" ht="15.9" customHeight="1" x14ac:dyDescent="0.25">
      <c r="R50" s="40"/>
      <c r="S50" s="26"/>
      <c r="V50" s="26"/>
      <c r="X50" s="43"/>
      <c r="Z50" s="29"/>
      <c r="AC50" s="29"/>
    </row>
    <row r="51" spans="17:29" ht="15.9" customHeight="1" x14ac:dyDescent="0.25">
      <c r="R51" s="40"/>
      <c r="S51" s="26"/>
      <c r="V51" s="26"/>
      <c r="X51" s="43"/>
      <c r="Z51" s="29"/>
      <c r="AC51" s="29"/>
    </row>
    <row r="52" spans="17:29" ht="15.9" customHeight="1" x14ac:dyDescent="0.25">
      <c r="R52" s="40"/>
      <c r="S52" s="26"/>
      <c r="V52" s="26"/>
      <c r="X52" s="43"/>
      <c r="Z52" s="29"/>
      <c r="AC52" s="29"/>
    </row>
    <row r="53" spans="17:29" ht="15.9" customHeight="1" x14ac:dyDescent="0.25">
      <c r="R53" s="40"/>
      <c r="S53" s="26"/>
      <c r="V53" s="26"/>
      <c r="X53" s="43"/>
      <c r="Z53" s="29"/>
      <c r="AC53" s="29"/>
    </row>
    <row r="54" spans="17:29" ht="15.9" customHeight="1" x14ac:dyDescent="0.25">
      <c r="R54" s="40"/>
      <c r="S54" s="26"/>
      <c r="V54" s="26"/>
      <c r="X54" s="43"/>
      <c r="Z54" s="29"/>
      <c r="AC54" s="29"/>
    </row>
    <row r="55" spans="17:29" ht="15.9" customHeight="1" x14ac:dyDescent="0.25">
      <c r="R55" s="40"/>
      <c r="S55" s="26"/>
      <c r="V55" s="26"/>
      <c r="X55" s="43"/>
      <c r="Z55" s="29"/>
      <c r="AC55" s="29"/>
    </row>
    <row r="56" spans="17:29" ht="15.9" customHeight="1" x14ac:dyDescent="0.25">
      <c r="R56" s="40"/>
      <c r="S56" s="26"/>
      <c r="V56" s="26"/>
      <c r="X56" s="43"/>
      <c r="Z56" s="29"/>
      <c r="AC56" s="29"/>
    </row>
    <row r="57" spans="17:29" ht="15.9" customHeight="1" x14ac:dyDescent="0.25">
      <c r="R57" s="40"/>
      <c r="S57" s="26"/>
      <c r="V57" s="26"/>
      <c r="X57" s="43"/>
      <c r="Z57" s="29"/>
      <c r="AC57" s="29"/>
    </row>
    <row r="58" spans="17:29" ht="15.9" customHeight="1" x14ac:dyDescent="0.25"/>
    <row r="59" spans="17:29" ht="15.9" customHeight="1" x14ac:dyDescent="0.25"/>
    <row r="60" spans="17:29" x14ac:dyDescent="0.25">
      <c r="Q60" s="22"/>
    </row>
    <row r="61" spans="17:29" x14ac:dyDescent="0.25">
      <c r="Q61" s="22"/>
    </row>
    <row r="67" spans="18:29" x14ac:dyDescent="0.25">
      <c r="R67" s="22"/>
      <c r="S67" s="22"/>
      <c r="T67" s="22"/>
      <c r="U67" s="22"/>
      <c r="V67" s="22"/>
      <c r="W67" s="22"/>
      <c r="X67" s="18"/>
      <c r="Y67" s="18"/>
      <c r="Z67" s="47"/>
      <c r="AB67" s="46"/>
      <c r="AC67" s="47"/>
    </row>
  </sheetData>
  <mergeCells count="2">
    <mergeCell ref="A1:AF1"/>
    <mergeCell ref="A2:AF2"/>
  </mergeCells>
  <pageMargins left="1.1023622047244095" right="0.70866141732283472" top="0.78740157480314965" bottom="0.78740157480314965" header="0.31496062992125984" footer="0.31496062992125984"/>
  <pageSetup paperSize="8" scale="86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DFE8AA9265FE42B27A368B08EE79C6" ma:contentTypeVersion="0" ma:contentTypeDescription="Ein neues Dokument erstellen." ma:contentTypeScope="" ma:versionID="5b1d159b112de5f92997d7ad8bd37e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BSO999929 xmlns="http://www.datev.de/BSOffice/999929">a0b19284-1c14-4d3e-b83a-2afecc464365</BSO999929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C07C0-2926-4B43-BD86-E956F6210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20D19E-A88B-45BE-8559-F89CD16F1A24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AE96CF10-5104-4BF6-B160-711CFE3CFFF9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44657EB-05B9-4274-8ECA-C52162A6D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Konzern-Bilanz</vt:lpstr>
      <vt:lpstr>'Konzern-Bilanz'!Druckbereich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Konzernbilanz ZRT u. ZRT Holding 1997</dc:title>
  <dc:creator>ZRT</dc:creator>
  <cp:lastModifiedBy>Renken, Birgit</cp:lastModifiedBy>
  <cp:lastPrinted>2017-04-05T14:58:54Z</cp:lastPrinted>
  <dcterms:created xsi:type="dcterms:W3CDTF">1999-11-01T08:18:13Z</dcterms:created>
  <dcterms:modified xsi:type="dcterms:W3CDTF">2017-04-05T14:59:15Z</dcterms:modified>
</cp:coreProperties>
</file>